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<sst xmlns="http://schemas.openxmlformats.org/spreadsheetml/2006/main" count="72" uniqueCount="55">
  <si>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vehicle</t>
  </si>
  <si>
    <t>mass (kg)</t>
  </si>
  <si>
    <t>g (m/s`)</t>
  </si>
  <si>
    <t>weight (N)</t>
  </si>
  <si>
    <t>coefficient of sliding friction</t>
  </si>
  <si>
    <t>distance pushed (m)</t>
  </si>
  <si>
    <t xml:space="preserve">Assuming that all the inbound kinetic energy of Car 1 went into sliding friction </t>
  </si>
  <si>
    <t xml:space="preserve">of the tires of Cars 2 and 3, and that the operator of Car 1 used neither his </t>
  </si>
  <si>
    <t xml:space="preserve">brake nor his accelerator during the collision, the velocity of Car 1 at the </t>
  </si>
  <si>
    <t>smash fr</t>
  </si>
  <si>
    <t>smash pr</t>
  </si>
  <si>
    <t>sqrt(1+pr)</t>
  </si>
  <si>
    <t>v in</t>
  </si>
  <si>
    <t>d v col</t>
  </si>
  <si>
    <t>beginning of the collision was:</t>
  </si>
  <si>
    <t>m/s</t>
  </si>
  <si>
    <t>mph</t>
  </si>
  <si>
    <t xml:space="preserve">I think this is a fairly good estimate.  Even with energy going other places, </t>
  </si>
  <si>
    <t xml:space="preserve">such as into the deformation of the three cars, which might lead one to think </t>
  </si>
  <si>
    <t xml:space="preserve">the above velocity estimate is low, the momentum of Car 1 still had to get </t>
  </si>
  <si>
    <t>pushed into the earth through the tires of the three cars.  I’m guessing</t>
  </si>
  <si>
    <t xml:space="preserve">  _</t>
  </si>
  <si>
    <t xml:space="preserve">maybe 25 to 30% of the collision energy goes into the work of smashing the cars, </t>
  </si>
  <si>
    <t>__</t>
  </si>
  <si>
    <t>versus mostly into brakes braking &amp; tire paws rubbing tarmac street - the contact</t>
  </si>
  <si>
    <t xml:space="preserve">where the energy of the collision momentum rubs out to damaged cars at rest.  </t>
  </si>
  <si>
    <t xml:space="preserve">_ </t>
  </si>
  <si>
    <t xml:space="preserve">By conservation of momentum, with Cars 1 and 2 pressed together immediately after </t>
  </si>
  <si>
    <t>the beginning of the collision, they would be travelling at</t>
  </si>
  <si>
    <t xml:space="preserve">Does it make sense for the front end of Car 2 to have taken so much damage </t>
  </si>
  <si>
    <t xml:space="preserve">from colliding with Car 3 at less than that speed?  With the momentum of two cars, </t>
  </si>
  <si>
    <t>it seems plausible.</t>
  </si>
  <si>
    <t>smash fr. per column</t>
  </si>
  <si>
    <t>a = b / (b+1)</t>
  </si>
  <si>
    <t xml:space="preserve">b = a / (1 - a) </t>
  </si>
  <si>
    <t>a = a / 1</t>
  </si>
  <si>
    <t xml:space="preserve">     b = a / (1 - a)</t>
  </si>
  <si>
    <t>b + 1 = b/a</t>
  </si>
  <si>
    <t>1 - a = a/b</t>
  </si>
  <si>
    <t>a = a / (a+(1-a))</t>
  </si>
  <si>
    <t xml:space="preserve">b - b/a + 1 = 0 </t>
  </si>
  <si>
    <t>b/a - b = 1</t>
  </si>
  <si>
    <t>a/b + a = 1</t>
  </si>
  <si>
    <t>b (1 - 1/a) = -1</t>
  </si>
  <si>
    <t>b (1/a - 1) = 1</t>
  </si>
  <si>
    <t>a (1/b + 1) = 1</t>
  </si>
  <si>
    <t>b (1 - a) = a</t>
  </si>
  <si>
    <t>a (1 + b) = b</t>
  </si>
  <si>
    <t xml:space="preserve">b = 1 / (1/a - 1) </t>
  </si>
  <si>
    <t>b = a / (1 - a)</t>
  </si>
  <si>
    <t>a = b / (1 + b)</t>
  </si>
  <si>
    <t>the proportion, b, of a fraction, a, a&lt;1, to its unit complement (1 - a), b = a / (1 - a)</t>
  </si>
  <si>
    <t>odd to have started with a = b / (b + 1) above, fraction as a function of proportion ratio, the ratio of proportion ratio to proportion ratio plus one, inverting to the obvious from there</t>
  </si>
  <si>
    <t xml:space="preserve">  perhaps thought to that and then checked back</t>
  </si>
  <si>
    <t xml:space="preserve">I've guessed in a spreadsheet wondering at a car collision that an inbound velocity could be estimated from a split of the energy as three-quarters into braked tires rubbing.  Logic to inform the estimate, to search, to wonder...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</si>
</sst>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0"/>
    </font>
    <font>
      <sz val="10"/>
      <color indexed="54"/>
      <name val="Arial"/>
      <family val="0"/>
    </font>
    <font>
      <sz val="10"/>
      <color indexed="55"/>
      <name val="Arial"/>
      <family val="0"/>
    </font>
    <font>
      <sz val="10"/>
      <color indexed="2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1">
      <selection activeCell="P49" sqref="P49"/>
    </sheetView>
  </sheetViews>
  <sheetFormatPr defaultColWidth="8.00390625" defaultRowHeight="12.75" customHeight="1"/>
  <cols>
    <col min="1" max="4" width="8.8515625" style="0" customWidth="1"/>
    <col min="5" max="5" width="21.00390625" style="0" customWidth="1"/>
    <col min="6" max="6" width="8.7109375" style="0" customWidth="1"/>
    <col min="7" max="16384" width="8.8515625" style="0" customWidth="1"/>
  </cols>
  <sheetData>
    <row r="1" spans="1:6" ht="12.7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4" ht="12.75" customHeight="1">
      <c r="A2" s="2">
        <v>1</v>
      </c>
      <c r="B2" s="2">
        <v>1500</v>
      </c>
      <c r="C2" s="2">
        <v>9.8</v>
      </c>
      <c r="D2" s="2">
        <f aca="true" t="shared" si="0" ref="D2:D4">B2*C2</f>
        <v>14700.000000000002</v>
      </c>
    </row>
    <row r="3" spans="1:6" ht="12.75" customHeight="1">
      <c r="A3" s="2">
        <v>2</v>
      </c>
      <c r="B3" s="2">
        <v>1800</v>
      </c>
      <c r="C3" s="2">
        <v>9.8</v>
      </c>
      <c r="D3" s="2">
        <f t="shared" si="0"/>
        <v>17640</v>
      </c>
      <c r="E3" s="2">
        <v>0.8</v>
      </c>
      <c r="F3" s="2">
        <v>5</v>
      </c>
    </row>
    <row r="4" spans="1:6" ht="12.75" customHeight="1">
      <c r="A4" s="2">
        <v>3</v>
      </c>
      <c r="B4" s="2">
        <v>1500</v>
      </c>
      <c r="C4" s="2">
        <v>9.8</v>
      </c>
      <c r="D4" s="2">
        <f t="shared" si="0"/>
        <v>14700.000000000002</v>
      </c>
      <c r="E4" s="2">
        <v>0.8</v>
      </c>
      <c r="F4" s="2">
        <v>4</v>
      </c>
    </row>
    <row r="6" ht="12.75" customHeight="1">
      <c r="A6" s="2" t="s">
        <v>6</v>
      </c>
    </row>
    <row r="7" ht="12.75" customHeight="1">
      <c r="A7" s="2" t="s">
        <v>7</v>
      </c>
    </row>
    <row r="8" spans="1:22" ht="12.75" customHeight="1">
      <c r="A8" s="2" t="s">
        <v>8</v>
      </c>
      <c r="I8" t="s">
        <v>9</v>
      </c>
      <c r="J8" t="s">
        <v>10</v>
      </c>
      <c r="K8" t="s">
        <v>11</v>
      </c>
      <c r="L8" t="s">
        <v>12</v>
      </c>
      <c r="N8" s="3" t="s">
        <v>13</v>
      </c>
      <c r="Q8" t="s">
        <v>9</v>
      </c>
      <c r="R8" t="s">
        <v>10</v>
      </c>
      <c r="S8" s="1" t="s">
        <v>11</v>
      </c>
      <c r="T8" t="s">
        <v>12</v>
      </c>
      <c r="V8" s="3" t="s">
        <v>13</v>
      </c>
    </row>
    <row r="9" spans="1:22" ht="12.75" customHeight="1">
      <c r="A9" s="2" t="s">
        <v>14</v>
      </c>
      <c r="D9" s="2">
        <f>SQRT(2/B2*(E3*D3*F3+E4*D4*F4))</f>
        <v>12.521980673998822</v>
      </c>
      <c r="E9" s="2" t="s">
        <v>15</v>
      </c>
      <c r="F9">
        <f aca="true" t="shared" si="1" ref="F9:F10">D9*(SQRT(1+1/3))</f>
        <v>14.459137825841022</v>
      </c>
      <c r="G9" t="s">
        <v>15</v>
      </c>
      <c r="I9">
        <f aca="true" t="shared" si="2" ref="I9:I29">J9/(J9+1)</f>
        <v>0</v>
      </c>
      <c r="J9">
        <v>0</v>
      </c>
      <c r="K9">
        <f aca="true" t="shared" si="3" ref="K9:K29">SQRT(1+J9)</f>
        <v>1</v>
      </c>
      <c r="L9" s="2">
        <f aca="true" t="shared" si="4" ref="L9:L29">28.0108729923466*K9</f>
        <v>28.0108729923466</v>
      </c>
      <c r="N9" s="4"/>
      <c r="Q9">
        <v>0</v>
      </c>
      <c r="R9">
        <f aca="true" t="shared" si="5" ref="R9:R48">Q9/(1-Q9)</f>
        <v>0</v>
      </c>
      <c r="S9">
        <f aca="true" t="shared" si="6" ref="S9:S48">SQRT(1+R9)</f>
        <v>1</v>
      </c>
      <c r="T9" s="2">
        <f aca="true" t="shared" si="7" ref="T9:T48">28.0108729923466*S9</f>
        <v>28.0108729923466</v>
      </c>
      <c r="V9" s="4"/>
    </row>
    <row r="10" spans="4:22" ht="12.75" customHeight="1">
      <c r="D10" s="2">
        <f>D9*2.23693629</f>
        <v>28.010872992346627</v>
      </c>
      <c r="E10" s="2" t="s">
        <v>16</v>
      </c>
      <c r="F10">
        <f t="shared" si="1"/>
        <v>32.344170124735484</v>
      </c>
      <c r="G10" t="s">
        <v>16</v>
      </c>
      <c r="I10">
        <f t="shared" si="2"/>
        <v>0.047619047619047616</v>
      </c>
      <c r="J10">
        <f aca="true" t="shared" si="8" ref="J10:J29">J9+0.05</f>
        <v>0.05</v>
      </c>
      <c r="K10">
        <f t="shared" si="3"/>
        <v>1.02469507659596</v>
      </c>
      <c r="L10" s="2">
        <f t="shared" si="4"/>
        <v>28.702603646412303</v>
      </c>
      <c r="N10" s="3">
        <f aca="true" t="shared" si="9" ref="N10:N29">L10-L9</f>
        <v>0.6917306540657044</v>
      </c>
      <c r="Q10">
        <f aca="true" t="shared" si="10" ref="Q10:Q49">Q9+0.025</f>
        <v>0.025</v>
      </c>
      <c r="R10">
        <f t="shared" si="5"/>
        <v>0.025641025641025644</v>
      </c>
      <c r="S10">
        <f t="shared" si="6"/>
        <v>1.0127393670836666</v>
      </c>
      <c r="T10" s="2">
        <f t="shared" si="7"/>
        <v>28.367713785730064</v>
      </c>
      <c r="V10" s="3">
        <f aca="true" t="shared" si="11" ref="V10:V48">T10-T9</f>
        <v>0.35684079338346564</v>
      </c>
    </row>
    <row r="11" spans="9:22" ht="12.75" customHeight="1">
      <c r="I11">
        <f t="shared" si="2"/>
        <v>0.09090909090909091</v>
      </c>
      <c r="J11">
        <f t="shared" si="8"/>
        <v>0.1</v>
      </c>
      <c r="K11">
        <f t="shared" si="3"/>
        <v>1.0488088481701516</v>
      </c>
      <c r="L11" s="2">
        <f t="shared" si="4"/>
        <v>29.378051439343444</v>
      </c>
      <c r="N11" s="3">
        <f t="shared" si="9"/>
        <v>0.6754477929311413</v>
      </c>
      <c r="Q11">
        <f t="shared" si="10"/>
        <v>0.05</v>
      </c>
      <c r="R11">
        <f t="shared" si="5"/>
        <v>0.052631578947368425</v>
      </c>
      <c r="S11">
        <f t="shared" si="6"/>
        <v>1.025978352085154</v>
      </c>
      <c r="T11" s="2">
        <f t="shared" si="7"/>
        <v>28.73854931315431</v>
      </c>
      <c r="V11" s="3">
        <f t="shared" si="11"/>
        <v>0.3708355274242443</v>
      </c>
    </row>
    <row r="12" spans="1:22" ht="12.75" customHeight="1">
      <c r="A12" s="2" t="s">
        <v>17</v>
      </c>
      <c r="I12">
        <f t="shared" si="2"/>
        <v>0.13043478260869568</v>
      </c>
      <c r="J12">
        <f t="shared" si="8"/>
        <v>0.15000000000000002</v>
      </c>
      <c r="K12">
        <f t="shared" si="3"/>
        <v>1.0723805294763609</v>
      </c>
      <c r="L12" s="2">
        <f t="shared" si="4"/>
        <v>30.038314810627742</v>
      </c>
      <c r="N12" s="3">
        <f t="shared" si="9"/>
        <v>0.660263371284298</v>
      </c>
      <c r="Q12">
        <f t="shared" si="10"/>
        <v>0.07500000000000001</v>
      </c>
      <c r="R12">
        <f t="shared" si="5"/>
        <v>0.08108108108108109</v>
      </c>
      <c r="S12">
        <f t="shared" si="6"/>
        <v>1.0397504898200727</v>
      </c>
      <c r="T12" s="2">
        <f t="shared" si="7"/>
        <v>29.12431891408022</v>
      </c>
      <c r="V12" s="3">
        <f t="shared" si="11"/>
        <v>0.3857696009259115</v>
      </c>
    </row>
    <row r="13" spans="1:22" ht="12.75" customHeight="1">
      <c r="A13" s="2" t="s">
        <v>18</v>
      </c>
      <c r="I13">
        <f t="shared" si="2"/>
        <v>0.16666666666666669</v>
      </c>
      <c r="J13">
        <f t="shared" si="8"/>
        <v>0.2</v>
      </c>
      <c r="K13">
        <f t="shared" si="3"/>
        <v>1.0954451150103321</v>
      </c>
      <c r="L13" s="2">
        <f t="shared" si="4"/>
        <v>30.684373986640928</v>
      </c>
      <c r="N13" s="3">
        <f t="shared" si="9"/>
        <v>0.6460591760131855</v>
      </c>
      <c r="Q13">
        <f t="shared" si="10"/>
        <v>0.1</v>
      </c>
      <c r="R13">
        <f t="shared" si="5"/>
        <v>0.11111111111111112</v>
      </c>
      <c r="S13">
        <f t="shared" si="6"/>
        <v>1.0540925533894598</v>
      </c>
      <c r="T13" s="2">
        <f t="shared" si="7"/>
        <v>29.526052635170487</v>
      </c>
      <c r="V13" s="3">
        <f t="shared" si="11"/>
        <v>0.4017337210902667</v>
      </c>
    </row>
    <row r="14" spans="1:22" ht="12.75" customHeight="1">
      <c r="A14" s="2" t="s">
        <v>19</v>
      </c>
      <c r="I14">
        <f t="shared" si="2"/>
        <v>0.2</v>
      </c>
      <c r="J14">
        <f t="shared" si="8"/>
        <v>0.25</v>
      </c>
      <c r="K14">
        <f t="shared" si="3"/>
        <v>1.118033988749895</v>
      </c>
      <c r="L14" s="2">
        <f t="shared" si="4"/>
        <v>31.31710805999997</v>
      </c>
      <c r="N14" s="3">
        <f t="shared" si="9"/>
        <v>0.6327340733590425</v>
      </c>
      <c r="O14" s="1"/>
      <c r="P14" s="5"/>
      <c r="Q14">
        <f t="shared" si="10"/>
        <v>0.125</v>
      </c>
      <c r="R14">
        <f t="shared" si="5"/>
        <v>0.14285714285714285</v>
      </c>
      <c r="S14">
        <f t="shared" si="6"/>
        <v>1.0690449676496976</v>
      </c>
      <c r="T14" s="2">
        <f t="shared" si="7"/>
        <v>29.944882811942957</v>
      </c>
      <c r="V14" s="3">
        <f t="shared" si="11"/>
        <v>0.41883017677247025</v>
      </c>
    </row>
    <row r="15" spans="1:22" ht="12.75" customHeight="1">
      <c r="A15" s="2" t="s">
        <v>20</v>
      </c>
      <c r="I15">
        <f t="shared" si="2"/>
        <v>0.23076923076923075</v>
      </c>
      <c r="J15">
        <f t="shared" si="8"/>
        <v>0.3</v>
      </c>
      <c r="K15">
        <f t="shared" si="3"/>
        <v>1.140175425099138</v>
      </c>
      <c r="L15" s="2">
        <f t="shared" si="4"/>
        <v>31.937309021446747</v>
      </c>
      <c r="N15" s="3">
        <f t="shared" si="9"/>
        <v>0.6202009614467769</v>
      </c>
      <c r="O15" s="1" t="s">
        <v>21</v>
      </c>
      <c r="P15" s="5"/>
      <c r="Q15">
        <f t="shared" si="10"/>
        <v>0.15</v>
      </c>
      <c r="R15">
        <f t="shared" si="5"/>
        <v>0.17647058823529413</v>
      </c>
      <c r="S15">
        <f t="shared" si="6"/>
        <v>1.0846522890932808</v>
      </c>
      <c r="T15" s="2">
        <f t="shared" si="7"/>
        <v>30.382057510649894</v>
      </c>
      <c r="V15" s="3">
        <f t="shared" si="11"/>
        <v>0.4371746987069365</v>
      </c>
    </row>
    <row r="16" spans="1:22" ht="12.75" customHeight="1">
      <c r="A16" s="2" t="s">
        <v>22</v>
      </c>
      <c r="I16">
        <f t="shared" si="2"/>
        <v>0.25925925925925924</v>
      </c>
      <c r="J16">
        <f t="shared" si="8"/>
        <v>0.35</v>
      </c>
      <c r="K16">
        <f t="shared" si="3"/>
        <v>1.161895003862225</v>
      </c>
      <c r="L16" s="2">
        <f t="shared" si="4"/>
        <v>32.54569338362685</v>
      </c>
      <c r="N16" s="3">
        <f t="shared" si="9"/>
        <v>0.6083843621801002</v>
      </c>
      <c r="O16" s="1" t="s">
        <v>23</v>
      </c>
      <c r="P16" s="1"/>
      <c r="Q16">
        <f t="shared" si="10"/>
        <v>0.175</v>
      </c>
      <c r="R16">
        <f t="shared" si="5"/>
        <v>0.21212121212121213</v>
      </c>
      <c r="S16">
        <f t="shared" si="6"/>
        <v>1.1009637651263606</v>
      </c>
      <c r="T16" s="2">
        <f t="shared" si="7"/>
        <v>30.838956194130198</v>
      </c>
      <c r="V16" s="3">
        <f t="shared" si="11"/>
        <v>0.45689868348030416</v>
      </c>
    </row>
    <row r="17" spans="1:22" ht="12.75" customHeight="1">
      <c r="A17" t="s">
        <v>24</v>
      </c>
      <c r="I17">
        <f t="shared" si="2"/>
        <v>0.2857142857142857</v>
      </c>
      <c r="J17">
        <f t="shared" si="8"/>
        <v>0.39999999999999997</v>
      </c>
      <c r="K17">
        <f t="shared" si="3"/>
        <v>1.1832159566199232</v>
      </c>
      <c r="L17" s="2">
        <f t="shared" si="4"/>
        <v>33.142911883398554</v>
      </c>
      <c r="N17" s="3">
        <f t="shared" si="9"/>
        <v>0.5972184997717065</v>
      </c>
      <c r="O17" s="1" t="s">
        <v>21</v>
      </c>
      <c r="P17" s="1"/>
      <c r="Q17">
        <f t="shared" si="10"/>
        <v>0.19999999999999998</v>
      </c>
      <c r="R17">
        <f t="shared" si="5"/>
        <v>0.24999999999999997</v>
      </c>
      <c r="S17">
        <f t="shared" si="6"/>
        <v>1.118033988749895</v>
      </c>
      <c r="T17" s="2">
        <f t="shared" si="7"/>
        <v>31.31710805999997</v>
      </c>
      <c r="V17" s="3">
        <f t="shared" si="11"/>
        <v>0.47815186586977276</v>
      </c>
    </row>
    <row r="18" spans="1:22" ht="12.75" customHeight="1">
      <c r="A18" t="s">
        <v>25</v>
      </c>
      <c r="I18">
        <f t="shared" si="2"/>
        <v>0.31034482758620685</v>
      </c>
      <c r="J18">
        <f t="shared" si="8"/>
        <v>0.44999999999999996</v>
      </c>
      <c r="K18">
        <f t="shared" si="3"/>
        <v>1.2041594578792296</v>
      </c>
      <c r="L18" s="2">
        <f t="shared" si="4"/>
        <v>33.72955763718804</v>
      </c>
      <c r="N18" s="3">
        <f t="shared" si="9"/>
        <v>0.5866457537894831</v>
      </c>
      <c r="O18" s="1"/>
      <c r="P18" s="1" t="s">
        <v>26</v>
      </c>
      <c r="Q18">
        <f t="shared" si="10"/>
        <v>0.22499999999999998</v>
      </c>
      <c r="R18">
        <f t="shared" si="5"/>
        <v>0.29032258064516125</v>
      </c>
      <c r="S18">
        <f t="shared" si="6"/>
        <v>1.1359236684941296</v>
      </c>
      <c r="T18" s="2">
        <f t="shared" si="7"/>
        <v>31.818213607189488</v>
      </c>
      <c r="V18" s="3">
        <f t="shared" si="11"/>
        <v>0.5011055471895176</v>
      </c>
    </row>
    <row r="19" spans="9:22" ht="12.75" customHeight="1">
      <c r="I19">
        <f t="shared" si="2"/>
        <v>0.3333333333333333</v>
      </c>
      <c r="J19">
        <f t="shared" si="8"/>
        <v>0.49999999999999994</v>
      </c>
      <c r="K19">
        <f t="shared" si="3"/>
        <v>1.224744871391589</v>
      </c>
      <c r="L19" s="2">
        <f t="shared" si="4"/>
        <v>34.30617304057767</v>
      </c>
      <c r="N19" s="3">
        <f t="shared" si="9"/>
        <v>0.5766154033896314</v>
      </c>
      <c r="O19" s="1"/>
      <c r="P19" s="1" t="s">
        <v>23</v>
      </c>
      <c r="Q19">
        <f t="shared" si="10"/>
        <v>0.24999999999999997</v>
      </c>
      <c r="R19">
        <f t="shared" si="5"/>
        <v>0.3333333333333333</v>
      </c>
      <c r="S19">
        <f t="shared" si="6"/>
        <v>1.1547005383792515</v>
      </c>
      <c r="T19" s="2">
        <f t="shared" si="7"/>
        <v>32.34417012473545</v>
      </c>
      <c r="V19" s="3">
        <f t="shared" si="11"/>
        <v>0.5259565175459606</v>
      </c>
    </row>
    <row r="20" spans="1:22" ht="12.75" customHeight="1">
      <c r="A20" s="2" t="s">
        <v>27</v>
      </c>
      <c r="I20">
        <f t="shared" si="2"/>
        <v>0.3548387096774194</v>
      </c>
      <c r="J20">
        <f t="shared" si="8"/>
        <v>0.5499999999999999</v>
      </c>
      <c r="K20">
        <f t="shared" si="3"/>
        <v>1.2449899597988732</v>
      </c>
      <c r="L20" s="2">
        <f t="shared" si="4"/>
        <v>34.87325564067294</v>
      </c>
      <c r="N20" s="3">
        <f t="shared" si="9"/>
        <v>0.5670826000952687</v>
      </c>
      <c r="O20" s="1"/>
      <c r="P20" s="1" t="s">
        <v>26</v>
      </c>
      <c r="Q20">
        <f t="shared" si="10"/>
        <v>0.27499999999999997</v>
      </c>
      <c r="R20">
        <f t="shared" si="5"/>
        <v>0.37931034482758613</v>
      </c>
      <c r="S20">
        <f t="shared" si="6"/>
        <v>1.174440439029407</v>
      </c>
      <c r="T20" s="2">
        <f t="shared" si="7"/>
        <v>32.8971019747285</v>
      </c>
      <c r="V20" s="3">
        <f t="shared" si="11"/>
        <v>0.5529318499930511</v>
      </c>
    </row>
    <row r="21" spans="1:22" ht="12.75" customHeight="1">
      <c r="A21" s="2" t="s">
        <v>28</v>
      </c>
      <c r="F21">
        <f>F24</f>
        <v>14.701895511243402</v>
      </c>
      <c r="G21" t="s">
        <v>16</v>
      </c>
      <c r="I21">
        <f t="shared" si="2"/>
        <v>0.37499999999999994</v>
      </c>
      <c r="J21">
        <f t="shared" si="8"/>
        <v>0.6</v>
      </c>
      <c r="K21">
        <f t="shared" si="3"/>
        <v>1.2649110640673518</v>
      </c>
      <c r="L21" s="2">
        <f t="shared" si="4"/>
        <v>35.43126316220458</v>
      </c>
      <c r="N21" s="3">
        <f t="shared" si="9"/>
        <v>0.5580075215316427</v>
      </c>
      <c r="P21" s="1"/>
      <c r="Q21">
        <f t="shared" si="10"/>
        <v>0.3</v>
      </c>
      <c r="R21">
        <f t="shared" si="5"/>
        <v>0.4285714285714286</v>
      </c>
      <c r="S21">
        <f t="shared" si="6"/>
        <v>1.1952286093343936</v>
      </c>
      <c r="T21" s="2">
        <f t="shared" si="7"/>
        <v>33.47939677288475</v>
      </c>
      <c r="V21" s="3">
        <f t="shared" si="11"/>
        <v>0.5822947981562479</v>
      </c>
    </row>
    <row r="22" spans="1:22" ht="12.75" customHeight="1">
      <c r="A22" s="2" t="s">
        <v>29</v>
      </c>
      <c r="I22">
        <f t="shared" si="2"/>
        <v>0.393939393939394</v>
      </c>
      <c r="J22">
        <f t="shared" si="8"/>
        <v>0.65</v>
      </c>
      <c r="K22">
        <f t="shared" si="3"/>
        <v>1.284523257866513</v>
      </c>
      <c r="L22" s="2">
        <f t="shared" si="4"/>
        <v>35.98061783181417</v>
      </c>
      <c r="N22" s="3">
        <f t="shared" si="9"/>
        <v>0.5493546696095919</v>
      </c>
      <c r="Q22">
        <f t="shared" si="10"/>
        <v>0.325</v>
      </c>
      <c r="R22">
        <f t="shared" si="5"/>
        <v>0.48148148148148145</v>
      </c>
      <c r="S22">
        <f t="shared" si="6"/>
        <v>1.2171612389003692</v>
      </c>
      <c r="T22" s="2">
        <f t="shared" si="7"/>
        <v>34.09374887404548</v>
      </c>
      <c r="V22" s="3">
        <f t="shared" si="11"/>
        <v>0.6143521011607334</v>
      </c>
    </row>
    <row r="23" spans="1:22" ht="12.75" customHeight="1">
      <c r="A23" s="2" t="s">
        <v>30</v>
      </c>
      <c r="I23">
        <f t="shared" si="2"/>
        <v>0.4117647058823529</v>
      </c>
      <c r="J23">
        <f t="shared" si="8"/>
        <v>0.7000000000000001</v>
      </c>
      <c r="K23">
        <f t="shared" si="3"/>
        <v>1.3038404810405297</v>
      </c>
      <c r="L23" s="2">
        <f t="shared" si="4"/>
        <v>36.52171011670637</v>
      </c>
      <c r="N23" s="3">
        <f t="shared" si="9"/>
        <v>0.5410922848922013</v>
      </c>
      <c r="Q23">
        <f t="shared" si="10"/>
        <v>0.35000000000000003</v>
      </c>
      <c r="R23">
        <f t="shared" si="5"/>
        <v>0.5384615384615385</v>
      </c>
      <c r="S23">
        <f t="shared" si="6"/>
        <v>1.2403473458920846</v>
      </c>
      <c r="T23" s="2">
        <f t="shared" si="7"/>
        <v>34.74321197217738</v>
      </c>
      <c r="V23" s="3">
        <f t="shared" si="11"/>
        <v>0.6494630981318963</v>
      </c>
    </row>
    <row r="24" spans="1:22" ht="12.75" customHeight="1">
      <c r="A24" s="2" t="s">
        <v>31</v>
      </c>
      <c r="D24">
        <f>D10*B2/(B2+B3)</f>
        <v>12.732214996521193</v>
      </c>
      <c r="E24" t="s">
        <v>16</v>
      </c>
      <c r="F24">
        <f>D10*B2/(B2+B3)*(SQRT(1+1/3))</f>
        <v>14.701895511243402</v>
      </c>
      <c r="G24" t="s">
        <v>16</v>
      </c>
      <c r="I24">
        <f t="shared" si="2"/>
        <v>0.42857142857142866</v>
      </c>
      <c r="J24">
        <f t="shared" si="8"/>
        <v>0.7500000000000001</v>
      </c>
      <c r="K24">
        <f t="shared" si="3"/>
        <v>1.3228756555322954</v>
      </c>
      <c r="L24" s="2">
        <f t="shared" si="4"/>
        <v>37.05490197178237</v>
      </c>
      <c r="N24" s="3">
        <f t="shared" si="9"/>
        <v>0.533191855075998</v>
      </c>
      <c r="Q24">
        <f t="shared" si="10"/>
        <v>0.37500000000000006</v>
      </c>
      <c r="R24">
        <f t="shared" si="5"/>
        <v>0.6000000000000001</v>
      </c>
      <c r="S24">
        <f t="shared" si="6"/>
        <v>1.2649110640673518</v>
      </c>
      <c r="T24" s="2">
        <f t="shared" si="7"/>
        <v>35.43126316220458</v>
      </c>
      <c r="V24" s="3">
        <f t="shared" si="11"/>
        <v>0.6880511900272026</v>
      </c>
    </row>
    <row r="25" spans="9:22" ht="12.75" customHeight="1">
      <c r="I25">
        <f t="shared" si="2"/>
        <v>0.4444444444444445</v>
      </c>
      <c r="J25">
        <f t="shared" si="8"/>
        <v>0.8000000000000002</v>
      </c>
      <c r="K25">
        <f t="shared" si="3"/>
        <v>1.3416407864998738</v>
      </c>
      <c r="L25" s="2">
        <f t="shared" si="4"/>
        <v>37.58052967199996</v>
      </c>
      <c r="N25" s="3">
        <f t="shared" si="9"/>
        <v>0.5256277002175906</v>
      </c>
      <c r="Q25">
        <f t="shared" si="10"/>
        <v>0.4000000000000001</v>
      </c>
      <c r="R25">
        <f t="shared" si="5"/>
        <v>0.666666666666667</v>
      </c>
      <c r="S25">
        <f t="shared" si="6"/>
        <v>1.2909944487358058</v>
      </c>
      <c r="T25" s="2">
        <f t="shared" si="7"/>
        <v>36.16188153736317</v>
      </c>
      <c r="V25" s="3">
        <f t="shared" si="11"/>
        <v>0.730618375158592</v>
      </c>
    </row>
    <row r="26" spans="4:22" ht="12.75" customHeight="1">
      <c r="D26">
        <v>0</v>
      </c>
      <c r="E26" s="1" t="s">
        <v>32</v>
      </c>
      <c r="F26">
        <v>0.25</v>
      </c>
      <c r="I26">
        <f t="shared" si="2"/>
        <v>0.45945945945945954</v>
      </c>
      <c r="J26">
        <f t="shared" si="8"/>
        <v>0.8500000000000002</v>
      </c>
      <c r="K26">
        <f t="shared" si="3"/>
        <v>1.3601470508735443</v>
      </c>
      <c r="L26" s="2">
        <f t="shared" si="4"/>
        <v>38.098906292933634</v>
      </c>
      <c r="N26" s="3">
        <f t="shared" si="9"/>
        <v>0.5183766209336724</v>
      </c>
      <c r="Q26">
        <f t="shared" si="10"/>
        <v>0.4250000000000001</v>
      </c>
      <c r="R26">
        <f t="shared" si="5"/>
        <v>0.739130434782609</v>
      </c>
      <c r="S26">
        <f t="shared" si="6"/>
        <v>1.3187609467915742</v>
      </c>
      <c r="T26" s="2">
        <f t="shared" si="7"/>
        <v>36.93964538784554</v>
      </c>
      <c r="V26" s="3">
        <f t="shared" si="11"/>
        <v>0.7777638504823656</v>
      </c>
    </row>
    <row r="27" spans="9:22" ht="12.75" customHeight="1">
      <c r="I27">
        <f t="shared" si="2"/>
        <v>0.4736842105263158</v>
      </c>
      <c r="J27">
        <f t="shared" si="8"/>
        <v>0.9000000000000002</v>
      </c>
      <c r="K27">
        <f t="shared" si="3"/>
        <v>1.3784048752090223</v>
      </c>
      <c r="L27" s="2">
        <f t="shared" si="4"/>
        <v>38.610323891511285</v>
      </c>
      <c r="N27" s="3">
        <f t="shared" si="9"/>
        <v>0.5114175985776512</v>
      </c>
      <c r="Q27">
        <f t="shared" si="10"/>
        <v>0.4500000000000001</v>
      </c>
      <c r="R27">
        <f t="shared" si="5"/>
        <v>0.8181818181818187</v>
      </c>
      <c r="S27">
        <f t="shared" si="6"/>
        <v>1.3483997249264843</v>
      </c>
      <c r="T27" s="2">
        <f t="shared" si="7"/>
        <v>37.76985343783084</v>
      </c>
      <c r="V27" s="3">
        <f t="shared" si="11"/>
        <v>0.830208049985302</v>
      </c>
    </row>
    <row r="28" spans="9:22" ht="12.75" customHeight="1">
      <c r="I28">
        <f t="shared" si="2"/>
        <v>0.4871794871794873</v>
      </c>
      <c r="J28">
        <f t="shared" si="8"/>
        <v>0.9500000000000003</v>
      </c>
      <c r="K28">
        <f t="shared" si="3"/>
        <v>1.3964240043768943</v>
      </c>
      <c r="L28" s="2">
        <f t="shared" si="4"/>
        <v>39.11505543006524</v>
      </c>
      <c r="N28" s="3">
        <f t="shared" si="9"/>
        <v>0.5047315385539548</v>
      </c>
      <c r="Q28">
        <f t="shared" si="10"/>
        <v>0.47500000000000014</v>
      </c>
      <c r="R28">
        <f t="shared" si="5"/>
        <v>0.9047619047619052</v>
      </c>
      <c r="S28">
        <f t="shared" si="6"/>
        <v>1.3801311186847085</v>
      </c>
      <c r="T28" s="2">
        <f t="shared" si="7"/>
        <v>38.6586774782626</v>
      </c>
      <c r="V28" s="3">
        <f t="shared" si="11"/>
        <v>0.8888240404317571</v>
      </c>
    </row>
    <row r="29" spans="9:22" ht="12.75" customHeight="1">
      <c r="I29">
        <f t="shared" si="2"/>
        <v>0.5000000000000001</v>
      </c>
      <c r="J29">
        <f t="shared" si="8"/>
        <v>1.0000000000000002</v>
      </c>
      <c r="K29">
        <f t="shared" si="3"/>
        <v>1.4142135623730951</v>
      </c>
      <c r="L29" s="2">
        <f t="shared" si="4"/>
        <v>39.6133564796868</v>
      </c>
      <c r="N29" s="3">
        <f t="shared" si="9"/>
        <v>0.49830104962155986</v>
      </c>
      <c r="Q29">
        <f t="shared" si="10"/>
        <v>0.5000000000000001</v>
      </c>
      <c r="R29">
        <f t="shared" si="5"/>
        <v>1.0000000000000004</v>
      </c>
      <c r="S29">
        <f t="shared" si="6"/>
        <v>1.4142135623730951</v>
      </c>
      <c r="T29" s="2">
        <f t="shared" si="7"/>
        <v>39.6133564796868</v>
      </c>
      <c r="V29" s="3">
        <f t="shared" si="11"/>
        <v>0.9546790014242035</v>
      </c>
    </row>
    <row r="30" spans="12:22" ht="12.75" customHeight="1">
      <c r="L30" s="2"/>
      <c r="Q30" s="6">
        <f t="shared" si="10"/>
        <v>0.5250000000000001</v>
      </c>
      <c r="R30" s="6">
        <f t="shared" si="5"/>
        <v>1.1052631578947374</v>
      </c>
      <c r="S30" s="6">
        <f t="shared" si="6"/>
        <v>1.4509525002200234</v>
      </c>
      <c r="T30" s="6">
        <f t="shared" si="7"/>
        <v>40.64244620159083</v>
      </c>
      <c r="U30" s="6"/>
      <c r="V30" s="6">
        <f t="shared" si="11"/>
        <v>1.029089721904029</v>
      </c>
    </row>
    <row r="31" spans="12:22" ht="12.75" customHeight="1">
      <c r="L31" s="2"/>
      <c r="Q31" s="6">
        <f t="shared" si="10"/>
        <v>0.5500000000000002</v>
      </c>
      <c r="R31" s="6">
        <f t="shared" si="5"/>
        <v>1.222222222222223</v>
      </c>
      <c r="S31" s="6">
        <f t="shared" si="6"/>
        <v>1.49071198499986</v>
      </c>
      <c r="T31" s="6">
        <f t="shared" si="7"/>
        <v>41.75614407999997</v>
      </c>
      <c r="U31" s="6"/>
      <c r="V31" s="6">
        <f t="shared" si="11"/>
        <v>1.1136978784091411</v>
      </c>
    </row>
    <row r="32" spans="12:22" ht="12.75" customHeight="1">
      <c r="L32" s="2"/>
      <c r="Q32" s="6">
        <f t="shared" si="10"/>
        <v>0.5750000000000002</v>
      </c>
      <c r="R32" s="6">
        <f t="shared" si="5"/>
        <v>1.3529411764705892</v>
      </c>
      <c r="S32" s="6">
        <f t="shared" si="6"/>
        <v>1.5339299776947413</v>
      </c>
      <c r="T32" s="6">
        <f t="shared" si="7"/>
        <v>42.96671778436045</v>
      </c>
      <c r="U32" s="6"/>
      <c r="V32" s="6">
        <f t="shared" si="11"/>
        <v>1.2105737043604776</v>
      </c>
    </row>
    <row r="33" spans="17:22" ht="12.75" customHeight="1">
      <c r="Q33" s="6">
        <f t="shared" si="10"/>
        <v>0.6000000000000002</v>
      </c>
      <c r="R33" s="6">
        <f t="shared" si="5"/>
        <v>1.5000000000000013</v>
      </c>
      <c r="S33" s="6">
        <f t="shared" si="6"/>
        <v>1.58113883008419</v>
      </c>
      <c r="T33" s="6">
        <f t="shared" si="7"/>
        <v>44.28907895275574</v>
      </c>
      <c r="U33" s="6"/>
      <c r="V33" s="6">
        <f t="shared" si="11"/>
        <v>1.3223611683952896</v>
      </c>
    </row>
    <row r="34" spans="17:22" ht="12.75" customHeight="1">
      <c r="Q34" s="6">
        <f t="shared" si="10"/>
        <v>0.6250000000000002</v>
      </c>
      <c r="R34" s="6">
        <f t="shared" si="5"/>
        <v>1.6666666666666683</v>
      </c>
      <c r="S34" s="6">
        <f t="shared" si="6"/>
        <v>1.6329931618554525</v>
      </c>
      <c r="T34" s="6">
        <f t="shared" si="7"/>
        <v>45.74156405410357</v>
      </c>
      <c r="U34" s="6"/>
      <c r="V34" s="6">
        <f t="shared" si="11"/>
        <v>1.4524851013478326</v>
      </c>
    </row>
    <row r="35" spans="3:22" ht="12.75" customHeight="1">
      <c r="C35" t="s">
        <v>33</v>
      </c>
      <c r="E35" t="s">
        <v>33</v>
      </c>
      <c r="F35" t="s">
        <v>34</v>
      </c>
      <c r="I35" t="s">
        <v>35</v>
      </c>
      <c r="J35" t="s">
        <v>36</v>
      </c>
      <c r="L35" s="7"/>
      <c r="Q35" s="6">
        <f t="shared" si="10"/>
        <v>0.6500000000000002</v>
      </c>
      <c r="R35" s="6">
        <f t="shared" si="5"/>
        <v>1.8571428571428592</v>
      </c>
      <c r="S35" s="6">
        <f t="shared" si="6"/>
        <v>1.6903085094570338</v>
      </c>
      <c r="T35" s="6">
        <f t="shared" si="7"/>
        <v>47.34701697628366</v>
      </c>
      <c r="U35" s="6"/>
      <c r="V35" s="6">
        <f t="shared" si="11"/>
        <v>1.605452922180092</v>
      </c>
    </row>
    <row r="36" spans="17:22" ht="12.75" customHeight="1">
      <c r="Q36" s="6">
        <f t="shared" si="10"/>
        <v>0.6750000000000003</v>
      </c>
      <c r="R36" s="6">
        <f t="shared" si="5"/>
        <v>2.0769230769230793</v>
      </c>
      <c r="S36" s="6">
        <f t="shared" si="6"/>
        <v>1.754116038614059</v>
      </c>
      <c r="T36" s="6">
        <f t="shared" si="7"/>
        <v>49.13432157145655</v>
      </c>
      <c r="U36" s="6"/>
      <c r="V36" s="6">
        <f t="shared" si="11"/>
        <v>1.7873045951728912</v>
      </c>
    </row>
    <row r="37" spans="3:22" ht="12.75" customHeight="1">
      <c r="C37" t="s">
        <v>37</v>
      </c>
      <c r="E37" t="s">
        <v>37</v>
      </c>
      <c r="F37" t="s">
        <v>38</v>
      </c>
      <c r="I37" t="s">
        <v>39</v>
      </c>
      <c r="Q37" s="6">
        <f t="shared" si="10"/>
        <v>0.7000000000000003</v>
      </c>
      <c r="R37" s="6">
        <f t="shared" si="5"/>
        <v>2.3333333333333366</v>
      </c>
      <c r="S37" s="6">
        <f t="shared" si="6"/>
        <v>1.8257418583505547</v>
      </c>
      <c r="T37" s="6">
        <f t="shared" si="7"/>
        <v>51.14062331106824</v>
      </c>
      <c r="U37" s="6"/>
      <c r="V37" s="6">
        <f t="shared" si="11"/>
        <v>2.0063017396116862</v>
      </c>
    </row>
    <row r="38" spans="17:22" ht="12.75" customHeight="1">
      <c r="Q38" s="6">
        <f t="shared" si="10"/>
        <v>0.7250000000000003</v>
      </c>
      <c r="R38" s="6">
        <f t="shared" si="5"/>
        <v>2.6363636363636407</v>
      </c>
      <c r="S38" s="6">
        <f t="shared" si="6"/>
        <v>1.9069251784911858</v>
      </c>
      <c r="T38" s="6">
        <f t="shared" si="7"/>
        <v>53.414638980624474</v>
      </c>
      <c r="U38" s="6"/>
      <c r="V38" s="6">
        <f t="shared" si="11"/>
        <v>2.274015669556235</v>
      </c>
    </row>
    <row r="39" spans="3:22" ht="12.75" customHeight="1">
      <c r="C39" t="s">
        <v>40</v>
      </c>
      <c r="E39" t="s">
        <v>41</v>
      </c>
      <c r="F39" t="s">
        <v>42</v>
      </c>
      <c r="Q39" s="6">
        <f t="shared" si="10"/>
        <v>0.7500000000000003</v>
      </c>
      <c r="R39" s="6">
        <f t="shared" si="5"/>
        <v>3.0000000000000053</v>
      </c>
      <c r="S39" s="6">
        <f t="shared" si="6"/>
        <v>2.0000000000000013</v>
      </c>
      <c r="T39" s="6">
        <f t="shared" si="7"/>
        <v>56.02174598469323</v>
      </c>
      <c r="U39" s="6"/>
      <c r="V39" s="6">
        <f t="shared" si="11"/>
        <v>2.6071070040687587</v>
      </c>
    </row>
    <row r="40" spans="17:22" ht="12.75" customHeight="1">
      <c r="Q40" s="6">
        <f t="shared" si="10"/>
        <v>0.7750000000000004</v>
      </c>
      <c r="R40" s="6">
        <f t="shared" si="5"/>
        <v>3.4444444444444513</v>
      </c>
      <c r="S40" s="6">
        <f t="shared" si="6"/>
        <v>2.1081851067789215</v>
      </c>
      <c r="T40" s="6">
        <f t="shared" si="7"/>
        <v>59.05210527034102</v>
      </c>
      <c r="U40" s="6"/>
      <c r="V40" s="6">
        <f t="shared" si="11"/>
        <v>3.0303592856477906</v>
      </c>
    </row>
    <row r="41" spans="3:22" ht="12.75" customHeight="1">
      <c r="C41" t="s">
        <v>43</v>
      </c>
      <c r="E41" t="s">
        <v>44</v>
      </c>
      <c r="F41" t="s">
        <v>45</v>
      </c>
      <c r="L41" s="7"/>
      <c r="Q41" s="6">
        <f t="shared" si="10"/>
        <v>0.8000000000000004</v>
      </c>
      <c r="R41" s="6">
        <f t="shared" si="5"/>
        <v>4.00000000000001</v>
      </c>
      <c r="S41" s="6">
        <f t="shared" si="6"/>
        <v>2.236067977499792</v>
      </c>
      <c r="T41" s="6">
        <f t="shared" si="7"/>
        <v>62.634216120000005</v>
      </c>
      <c r="U41" s="6"/>
      <c r="V41" s="6">
        <f t="shared" si="11"/>
        <v>3.5821108496589815</v>
      </c>
    </row>
    <row r="42" spans="12:22" ht="12.75" customHeight="1">
      <c r="L42" s="7"/>
      <c r="Q42" s="6">
        <f t="shared" si="10"/>
        <v>0.8250000000000004</v>
      </c>
      <c r="R42" s="6">
        <f t="shared" si="5"/>
        <v>4.714285714285728</v>
      </c>
      <c r="S42" s="6">
        <f t="shared" si="6"/>
        <v>2.3904572186687902</v>
      </c>
      <c r="T42" s="6">
        <f t="shared" si="7"/>
        <v>66.95879354576958</v>
      </c>
      <c r="U42" s="6"/>
      <c r="V42" s="6">
        <f t="shared" si="11"/>
        <v>4.324577425769576</v>
      </c>
    </row>
    <row r="43" spans="3:22" ht="12.75" customHeight="1">
      <c r="C43" t="s">
        <v>44</v>
      </c>
      <c r="E43" t="s">
        <v>46</v>
      </c>
      <c r="F43" t="s">
        <v>47</v>
      </c>
      <c r="L43" s="7"/>
      <c r="Q43" s="6">
        <f t="shared" si="10"/>
        <v>0.8500000000000004</v>
      </c>
      <c r="R43" s="6">
        <f t="shared" si="5"/>
        <v>5.666666666666686</v>
      </c>
      <c r="S43" s="6">
        <f t="shared" si="6"/>
        <v>2.5819888974716148</v>
      </c>
      <c r="T43" s="6">
        <f t="shared" si="7"/>
        <v>72.32376307472643</v>
      </c>
      <c r="U43" s="6"/>
      <c r="V43" s="6">
        <f t="shared" si="11"/>
        <v>5.364969528956848</v>
      </c>
    </row>
    <row r="44" spans="12:22" ht="12.75" customHeight="1">
      <c r="L44" s="7"/>
      <c r="Q44" s="6">
        <f t="shared" si="10"/>
        <v>0.8750000000000004</v>
      </c>
      <c r="R44" s="6">
        <f t="shared" si="5"/>
        <v>7.000000000000028</v>
      </c>
      <c r="S44" s="6">
        <f t="shared" si="6"/>
        <v>2.828427124746195</v>
      </c>
      <c r="T44" s="6">
        <f t="shared" si="7"/>
        <v>79.22671295937374</v>
      </c>
      <c r="U44" s="6"/>
      <c r="V44" s="6">
        <f t="shared" si="11"/>
        <v>6.902949884647313</v>
      </c>
    </row>
    <row r="45" spans="3:22" ht="12.75" customHeight="1">
      <c r="C45" t="s">
        <v>48</v>
      </c>
      <c r="E45" t="s">
        <v>49</v>
      </c>
      <c r="F45" t="s">
        <v>50</v>
      </c>
      <c r="L45" s="7"/>
      <c r="Q45" s="6">
        <f t="shared" si="10"/>
        <v>0.9000000000000005</v>
      </c>
      <c r="R45" s="6">
        <f t="shared" si="5"/>
        <v>9.000000000000046</v>
      </c>
      <c r="S45" s="6">
        <f t="shared" si="6"/>
        <v>3.1622776601683866</v>
      </c>
      <c r="T45" s="6">
        <f t="shared" si="7"/>
        <v>88.57815790551166</v>
      </c>
      <c r="U45" s="6"/>
      <c r="V45" s="6">
        <f t="shared" si="11"/>
        <v>9.351444946137917</v>
      </c>
    </row>
    <row r="46" spans="17:22" ht="12.75" customHeight="1">
      <c r="Q46" s="6">
        <f t="shared" si="10"/>
        <v>0.9250000000000005</v>
      </c>
      <c r="R46" s="6">
        <f t="shared" si="5"/>
        <v>12.333333333333421</v>
      </c>
      <c r="S46" s="6">
        <f t="shared" si="6"/>
        <v>3.6514837167011196</v>
      </c>
      <c r="T46" s="6">
        <f t="shared" si="7"/>
        <v>102.28124662213676</v>
      </c>
      <c r="U46" s="6"/>
      <c r="V46" s="6">
        <f t="shared" si="11"/>
        <v>13.703088716625103</v>
      </c>
    </row>
    <row r="47" spans="3:22" ht="12.75" customHeight="1">
      <c r="C47" t="s">
        <v>34</v>
      </c>
      <c r="L47" s="7"/>
      <c r="Q47" s="6">
        <f t="shared" si="10"/>
        <v>0.9500000000000005</v>
      </c>
      <c r="R47" s="6">
        <f t="shared" si="5"/>
        <v>19.000000000000206</v>
      </c>
      <c r="S47" s="6">
        <f t="shared" si="6"/>
        <v>4.472135954999603</v>
      </c>
      <c r="T47" s="6">
        <f t="shared" si="7"/>
        <v>125.26843224000054</v>
      </c>
      <c r="U47" s="6"/>
      <c r="V47" s="6">
        <f t="shared" si="11"/>
        <v>22.987185617863773</v>
      </c>
    </row>
    <row r="48" spans="17:22" ht="12.75" customHeight="1">
      <c r="Q48" s="6">
        <f t="shared" si="10"/>
        <v>0.9750000000000005</v>
      </c>
      <c r="R48" s="6">
        <f t="shared" si="5"/>
        <v>39.00000000000085</v>
      </c>
      <c r="S48" s="6">
        <f t="shared" si="6"/>
        <v>6.324555320336826</v>
      </c>
      <c r="T48" s="6">
        <f t="shared" si="7"/>
        <v>177.15631581102477</v>
      </c>
      <c r="U48" s="6"/>
      <c r="V48" s="6">
        <f t="shared" si="11"/>
        <v>51.88788357102423</v>
      </c>
    </row>
    <row r="49" spans="3:22" ht="12.75" customHeight="1">
      <c r="C49" t="s">
        <v>51</v>
      </c>
      <c r="Q49" s="6">
        <f t="shared" si="10"/>
        <v>1.0000000000000004</v>
      </c>
      <c r="R49" s="6"/>
      <c r="S49" s="6"/>
      <c r="T49" s="6"/>
      <c r="U49" s="6"/>
      <c r="V49" s="6"/>
    </row>
    <row r="51" ht="12.75" customHeight="1">
      <c r="C51" t="s">
        <v>52</v>
      </c>
    </row>
    <row r="52" ht="12.75" customHeight="1">
      <c r="C52" t="s">
        <v>53</v>
      </c>
    </row>
    <row r="55" ht="12.75" customHeight="1">
      <c r="A55" t="s">
        <v>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N. Jordan</dc:creator>
  <cp:keywords/>
  <dc:description/>
  <cp:lastModifiedBy/>
  <dcterms:created xsi:type="dcterms:W3CDTF">2010-09-20T16:03:43Z</dcterms:created>
  <dcterms:modified xsi:type="dcterms:W3CDTF">2021-05-22T14:48:20Z</dcterms:modified>
  <cp:category/>
  <cp:version/>
  <cp:contentType/>
  <cp:contentStatus/>
  <cp:revision>33</cp:revision>
</cp:coreProperties>
</file>